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Volumes/GoogleDrive/My Drive/Documents/Work/Consulting/Oxfam/"/>
    </mc:Choice>
  </mc:AlternateContent>
  <xr:revisionPtr revIDLastSave="0" documentId="13_ncr:1_{3BF9B203-3592-454B-984B-98DFCF7CF024}" xr6:coauthVersionLast="45" xr6:coauthVersionMax="45" xr10:uidLastSave="{00000000-0000-0000-0000-000000000000}"/>
  <bookViews>
    <workbookView xWindow="0" yWindow="460" windowWidth="21280" windowHeight="23540" xr2:uid="{71D45CBC-2C5E-EA4C-A34D-6D99AD417BC1}"/>
  </bookViews>
  <sheets>
    <sheet name="Grandfathering" sheetId="2" r:id="rId1"/>
    <sheet name="Equal per capita" sheetId="3" r:id="rId2"/>
    <sheet name="Population and overuse" sheetId="4" r:id="rId3"/>
    <sheet name="Notes on CAT and CEP" sheetId="5" r:id="rId4"/>
  </sheets>
  <definedNames>
    <definedName name="_edn1" localSheetId="3">'Notes on CAT and CEP'!#REF!</definedName>
    <definedName name="_edn2" localSheetId="3">'Notes on CAT and CEP'!#REF!</definedName>
    <definedName name="_edn3" localSheetId="3">'Notes on CAT and CEP'!#REF!</definedName>
    <definedName name="_ednref3" localSheetId="3">'Notes on CAT and CEP'!#REF!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4" l="1"/>
  <c r="B16" i="4"/>
  <c r="B14" i="4"/>
  <c r="B12" i="4"/>
  <c r="B6" i="4"/>
  <c r="B4" i="4"/>
  <c r="B11" i="4"/>
  <c r="B10" i="4"/>
  <c r="B3" i="4"/>
  <c r="B2" i="4"/>
  <c r="B3" i="3"/>
  <c r="B11" i="3" s="1"/>
  <c r="B15" i="2"/>
  <c r="B13" i="2"/>
  <c r="B11" i="2"/>
  <c r="B9" i="2"/>
  <c r="B7" i="2"/>
  <c r="B5" i="2"/>
  <c r="B3" i="2"/>
  <c r="D3" i="3" l="1"/>
  <c r="B15" i="3"/>
  <c r="B13" i="3"/>
  <c r="B5" i="3"/>
  <c r="B9" i="3" l="1"/>
  <c r="B7" i="3"/>
</calcChain>
</file>

<file path=xl/sharedStrings.xml><?xml version="1.0" encoding="utf-8"?>
<sst xmlns="http://schemas.openxmlformats.org/spreadsheetml/2006/main" count="79" uniqueCount="31">
  <si>
    <t>https://www.climatewatchdata.org/ghg-emissions?chartType=area&amp;end_year=2016&amp;regions=WORLD&amp;source=CAIT&amp;start_year=1990</t>
  </si>
  <si>
    <t>https://www.climatewatchdata.org/ghg-emissions?chartType=area&amp;end_year=2016&amp;regions=NZL&amp;source=CAIT&amp;start_year=1990</t>
  </si>
  <si>
    <t>New Zealand's proportion of global emissions</t>
  </si>
  <si>
    <t>2030 emissions - IPCC high overshoot</t>
  </si>
  <si>
    <t>V. Masson-Delmotte, P. Zhai, H. O. Pörtner, D. Roberts, J. Skea, P.R. Shukla, A. Pirani, W. Moufouma-Okia, C. Péan, R. Pidcock, S. Connors, J. B. R. Matthews, Y. Chen, X. Zhou, M. I. Gomis, E. Lonnoy, T. Maycock, M. Tignor, T. Waterfield (eds.), Global warming of 1.5°C. An IPCC Special Report on the impacts of global warming of 1.5°C above pre-industrial levels and related global greenhouse gas emission pathways, in the context of strengthening the global response to the threat of climate change, sustainable development, and efforts to eradicate poverty (IPCC, 2018) at table 2.4.</t>
  </si>
  <si>
    <t>Global emissions including LULUCF, 2016 (MtCO2e)</t>
  </si>
  <si>
    <t>New Zealand emissions including LULUCF, 2016 (MtCO2e)</t>
  </si>
  <si>
    <t>NZ 2016 emissions divided by global 2016 emissions</t>
  </si>
  <si>
    <t>2030 global emissions - IPCC no or limited overshoot (MtCO2e)</t>
  </si>
  <si>
    <t>New Zealand's 1990 emissions (MtCO2e)</t>
  </si>
  <si>
    <t>Reduction from 1990 levels (%)</t>
  </si>
  <si>
    <t>New Zealand's 2005 emissions (MtCO2e)</t>
  </si>
  <si>
    <t>Reduction from 2005 levels (%)</t>
  </si>
  <si>
    <t>https://www.mfe.govt.nz/publications/climate-change/new-zealands-greenhouse-gas-inventory-1990-2018</t>
  </si>
  <si>
    <t>New Zealand population, 2016 (million)</t>
  </si>
  <si>
    <t>Global population 2016 (million)</t>
  </si>
  <si>
    <t>(as percentage)</t>
  </si>
  <si>
    <t>New Zealand 2030 emissions (MtCO2e)</t>
  </si>
  <si>
    <t>Equal per capita New Zealand 2030 emissions (MtCO2e)</t>
  </si>
  <si>
    <t>Grandfathered  New Zealand 2030 emissions (MtCO2e)</t>
  </si>
  <si>
    <t>(as at June 2016)</t>
  </si>
  <si>
    <t>https://www.stats.govt.nz/topics/population</t>
  </si>
  <si>
    <t>https://data.worldbank.org/indicator/SP.POP.TOTL</t>
  </si>
  <si>
    <t>Popluation and overshoot New Zealand 2030 emissions (MtCO2e)</t>
  </si>
  <si>
    <t>The CERP numbers were generated using the CERP Climate Equity Reference Calculator.[3] While it is not possible to include the formula in this document, you can replicate our results using the Calculator. If you have further questions, please contact the authors.</t>
  </si>
  <si>
    <t>Notes</t>
  </si>
  <si>
    <t>Climate Action Tracker New Zealand: Fair Share (2 December 2019) &lt;https://climateactiontracker.org/countries/new-zealand/fair-share/&gt;.</t>
  </si>
  <si>
    <r>
      <t>It is not possible to include the supporting calculations for the Climate Action Tracker (</t>
    </r>
    <r>
      <rPr>
        <b/>
        <sz val="12"/>
        <color rgb="FF000000"/>
        <rFont val="Arial"/>
        <family val="2"/>
      </rPr>
      <t>CAT</t>
    </r>
    <r>
      <rPr>
        <sz val="12"/>
        <color rgb="FF000000"/>
        <rFont val="Arial"/>
        <family val="2"/>
      </rPr>
      <t>) and Climate Equity Reference Group (</t>
    </r>
    <r>
      <rPr>
        <b/>
        <sz val="12"/>
        <color rgb="FF000000"/>
        <rFont val="Arial"/>
        <family val="2"/>
      </rPr>
      <t>CERP</t>
    </r>
    <r>
      <rPr>
        <sz val="12"/>
        <color rgb="FF000000"/>
        <rFont val="Arial"/>
        <family val="2"/>
      </rPr>
      <t>) models, as their formulae are not publicly available. This report was prepared with the benefit of discussions with people from CAT and CERP.</t>
    </r>
  </si>
  <si>
    <r>
      <t>The Climate Action Tracker numbers are taken directly from the latest CAT analysis of New Zealand.</t>
    </r>
    <r>
      <rPr>
        <vertAlign val="superscript"/>
        <sz val="12"/>
        <rFont val="Arial"/>
        <family val="2"/>
      </rPr>
      <t>[1]</t>
    </r>
    <r>
      <rPr>
        <sz val="12"/>
        <color rgb="FF000000"/>
        <rFont val="Arial"/>
        <family val="2"/>
      </rPr>
      <t xml:space="preserve"> Details of how CAT assesses comparability between countries are available online.</t>
    </r>
    <r>
      <rPr>
        <vertAlign val="superscript"/>
        <sz val="12"/>
        <rFont val="Arial"/>
        <family val="2"/>
      </rPr>
      <t>[2]</t>
    </r>
    <r>
      <rPr>
        <sz val="12"/>
        <color rgb="FF000000"/>
        <rFont val="Arial"/>
        <family val="2"/>
      </rPr>
      <t xml:space="preserve"> If further information is required, please contact the authors, and we will try to provide it or connect you to someone from CAT directly.</t>
    </r>
  </si>
  <si>
    <t>Climate Action Tracker Comparability of Effort &lt;https://climateactiontracker.org/methodology/comparability-of-effort/&gt;.</t>
  </si>
  <si>
    <t>Christian Holz, Eric Kemp-Benedict, Tom Athanasiou and Sivan Kartha (2019) ‘The Climate Equity Reference Calculator’ in Journal of Open Source Software, 4 (35), 1273; Eric Kemp-Benedict, Christian Holz, Paul Baer, Tom Athanaisou, and Sivan Kartha (2019) The Climate Equity Reference Calculator. Berkeley and Somerville: Climate Equity Reference Project (EcoEquity and Stockholm Environment Institute) &lt;https://calculator.climateequityreference.org&gt;.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</si>
</sst>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2"/>
      <color theme="1"/>
      <name val="Calibri"/>
      <family val="2"/>
      <scheme val="minor"/>
    </font>
    <font>
      <sz val="10"/>
      <name val="Arial"/>
      <family val="2"/>
    </font>
    <font>
      <sz val="12"/>
      <color theme="1"/>
      <name val="Arial"/>
      <family val="2"/>
    </font>
    <font>
      <sz val="12"/>
      <color rgb="FF000000"/>
      <name val="Arial"/>
      <family val="2"/>
    </font>
    <font>
      <sz val="12"/>
      <name val="Arial"/>
      <family val="2"/>
    </font>
    <font>
      <u/>
      <sz val="12"/>
      <color theme="1"/>
      <name val="Calibri"/>
      <family val="2"/>
      <scheme val="minor"/>
    </font>
    <font>
      <b/>
      <sz val="12"/>
      <color rgb="FF000000"/>
      <name val="Arial"/>
      <family val="2"/>
    </font>
    <font>
      <vertAlign val="superscript"/>
      <sz val="12"/>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2" fillId="0" borderId="0"/>
  </cellStyleXfs>
  <cellXfs count="10">
    <xf numFmtId="0" fontId="0" fillId="0" borderId="0" xfId="0"/>
    <xf numFmtId="0" fontId="1" fillId="0" borderId="0" xfId="0" applyFont="1"/>
    <xf numFmtId="0" fontId="0" fillId="0" borderId="0" xfId="0" applyFont="1"/>
    <xf numFmtId="0" fontId="5" fillId="0" borderId="0" xfId="1" applyNumberFormat="1" applyFont="1"/>
    <xf numFmtId="0" fontId="3" fillId="0" borderId="0" xfId="0" applyNumberFormat="1" applyFont="1"/>
    <xf numFmtId="0" fontId="0" fillId="0" borderId="0" xfId="0" applyNumberFormat="1"/>
    <xf numFmtId="0" fontId="5" fillId="0" borderId="0" xfId="0" applyNumberFormat="1" applyFont="1" applyBorder="1"/>
    <xf numFmtId="0" fontId="4" fillId="0" borderId="0" xfId="0" applyNumberFormat="1" applyFont="1"/>
    <xf numFmtId="0" fontId="6" fillId="0" borderId="0" xfId="0" applyNumberFormat="1" applyFont="1"/>
    <xf numFmtId="0" fontId="4" fillId="0" borderId="0" xfId="0" applyFont="1" applyAlignment="1">
      <alignment vertical="center"/>
    </xf>
  </cellXfs>
  <cellStyles count="2">
    <cellStyle name="Normal" xfId="0" builtinId="0"/>
    <cellStyle name="Normal 7" xfId="1" xr:uid="{E659F7CC-3427-564F-BD0B-179D5FF52F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D63D3-6B69-594E-931A-1B01F9C6B500}">
  <dimension ref="A1:C15"/>
  <sheetViews>
    <sheetView tabSelected="1" workbookViewId="0">
      <selection activeCell="C18" sqref="C18"/>
    </sheetView>
  </sheetViews>
  <sheetFormatPr baseColWidth="10" defaultRowHeight="16" x14ac:dyDescent="0.2"/>
  <cols>
    <col min="1" max="1" width="35.33203125" style="4" customWidth="1"/>
    <col min="2" max="16384" width="10.83203125" style="4"/>
  </cols>
  <sheetData>
    <row r="1" spans="1:3" x14ac:dyDescent="0.2">
      <c r="A1" s="4" t="s">
        <v>6</v>
      </c>
      <c r="B1" s="4">
        <v>63.1</v>
      </c>
      <c r="C1" s="4" t="s">
        <v>1</v>
      </c>
    </row>
    <row r="2" spans="1:3" x14ac:dyDescent="0.2">
      <c r="A2" s="4" t="s">
        <v>5</v>
      </c>
      <c r="B2" s="4">
        <v>47500</v>
      </c>
      <c r="C2" s="4" t="s">
        <v>0</v>
      </c>
    </row>
    <row r="3" spans="1:3" x14ac:dyDescent="0.2">
      <c r="A3" s="4" t="s">
        <v>2</v>
      </c>
      <c r="B3" s="4">
        <f>B1/B2</f>
        <v>1.328421052631579E-3</v>
      </c>
      <c r="C3" s="4" t="s">
        <v>7</v>
      </c>
    </row>
    <row r="4" spans="1:3" x14ac:dyDescent="0.2">
      <c r="A4" s="4" t="s">
        <v>8</v>
      </c>
      <c r="B4" s="4">
        <v>20300</v>
      </c>
      <c r="C4" s="4" t="s">
        <v>4</v>
      </c>
    </row>
    <row r="5" spans="1:3" x14ac:dyDescent="0.2">
      <c r="A5" s="4" t="s">
        <v>17</v>
      </c>
      <c r="B5" s="4">
        <f>B4*B3</f>
        <v>26.966947368421053</v>
      </c>
    </row>
    <row r="6" spans="1:3" x14ac:dyDescent="0.2">
      <c r="A6" s="4" t="s">
        <v>9</v>
      </c>
      <c r="B6" s="4">
        <v>63.590926524080402</v>
      </c>
      <c r="C6" s="4" t="s">
        <v>13</v>
      </c>
    </row>
    <row r="7" spans="1:3" x14ac:dyDescent="0.2">
      <c r="A7" s="4" t="s">
        <v>10</v>
      </c>
      <c r="B7" s="4">
        <f>(B6-B5)/B6*100</f>
        <v>57.593089387981635</v>
      </c>
    </row>
    <row r="8" spans="1:3" x14ac:dyDescent="0.2">
      <c r="A8" s="4" t="s">
        <v>11</v>
      </c>
      <c r="B8" s="7">
        <v>81.274417557164199</v>
      </c>
      <c r="C8" s="4" t="s">
        <v>13</v>
      </c>
    </row>
    <row r="9" spans="1:3" x14ac:dyDescent="0.2">
      <c r="A9" s="4" t="s">
        <v>12</v>
      </c>
      <c r="B9" s="4">
        <f>(B8-B5)/B8*100</f>
        <v>66.819882345568445</v>
      </c>
    </row>
    <row r="10" spans="1:3" x14ac:dyDescent="0.2">
      <c r="A10" s="4" t="s">
        <v>3</v>
      </c>
      <c r="B10" s="4">
        <v>29100</v>
      </c>
      <c r="C10" s="4" t="s">
        <v>4</v>
      </c>
    </row>
    <row r="11" spans="1:3" x14ac:dyDescent="0.2">
      <c r="A11" s="4" t="s">
        <v>17</v>
      </c>
      <c r="B11" s="4">
        <f>B10*B3</f>
        <v>38.657052631578949</v>
      </c>
    </row>
    <row r="12" spans="1:3" x14ac:dyDescent="0.2">
      <c r="A12" s="4" t="s">
        <v>9</v>
      </c>
      <c r="B12" s="4">
        <v>65.668254270213893</v>
      </c>
      <c r="C12" s="4" t="s">
        <v>13</v>
      </c>
    </row>
    <row r="13" spans="1:3" x14ac:dyDescent="0.2">
      <c r="A13" s="4" t="s">
        <v>10</v>
      </c>
      <c r="B13" s="4">
        <f>(B12-B11)/B12*100</f>
        <v>41.132815146095346</v>
      </c>
    </row>
    <row r="14" spans="1:3" x14ac:dyDescent="0.2">
      <c r="A14" s="4" t="s">
        <v>11</v>
      </c>
      <c r="B14" s="7">
        <v>83.270229999999998</v>
      </c>
      <c r="C14" s="4" t="s">
        <v>13</v>
      </c>
    </row>
    <row r="15" spans="1:3" x14ac:dyDescent="0.2">
      <c r="A15" s="4" t="s">
        <v>12</v>
      </c>
      <c r="B15" s="4">
        <f>(B14-B11)/B14*100</f>
        <v>53.57638302238513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1E5FD-21E4-7F49-99AD-D8EFB2CD0FED}">
  <dimension ref="A1:E18"/>
  <sheetViews>
    <sheetView workbookViewId="0">
      <selection activeCell="B5" sqref="B5"/>
    </sheetView>
  </sheetViews>
  <sheetFormatPr baseColWidth="10" defaultRowHeight="16" x14ac:dyDescent="0.2"/>
  <cols>
    <col min="1" max="1" width="31.83203125" style="5" customWidth="1"/>
    <col min="2" max="2" width="12.1640625" style="5" bestFit="1" customWidth="1"/>
    <col min="3" max="3" width="13.33203125" style="5" bestFit="1" customWidth="1"/>
    <col min="4" max="4" width="14.33203125" style="5" bestFit="1" customWidth="1"/>
    <col min="5" max="16384" width="10.83203125" style="5"/>
  </cols>
  <sheetData>
    <row r="1" spans="1:5" x14ac:dyDescent="0.2">
      <c r="A1" s="4" t="s">
        <v>14</v>
      </c>
      <c r="B1" s="3">
        <v>4.6929999999999996</v>
      </c>
      <c r="C1" s="3" t="s">
        <v>21</v>
      </c>
      <c r="D1" s="4" t="s">
        <v>20</v>
      </c>
    </row>
    <row r="2" spans="1:5" x14ac:dyDescent="0.2">
      <c r="A2" s="4" t="s">
        <v>15</v>
      </c>
      <c r="B2" s="6">
        <v>7442.1355800000001</v>
      </c>
      <c r="C2" s="6" t="s">
        <v>22</v>
      </c>
      <c r="D2" s="4"/>
    </row>
    <row r="3" spans="1:5" x14ac:dyDescent="0.2">
      <c r="A3" s="4" t="s">
        <v>2</v>
      </c>
      <c r="B3" s="4">
        <f>B1/B2</f>
        <v>6.3059856267762315E-4</v>
      </c>
      <c r="C3" s="4" t="s">
        <v>7</v>
      </c>
      <c r="D3" s="4">
        <f>B3*100</f>
        <v>6.305985626776231E-2</v>
      </c>
      <c r="E3" s="5" t="s">
        <v>16</v>
      </c>
    </row>
    <row r="4" spans="1:5" x14ac:dyDescent="0.2">
      <c r="A4" s="4" t="s">
        <v>8</v>
      </c>
      <c r="B4" s="4">
        <v>20300</v>
      </c>
      <c r="C4" s="4" t="s">
        <v>4</v>
      </c>
      <c r="D4" s="4"/>
    </row>
    <row r="5" spans="1:5" x14ac:dyDescent="0.2">
      <c r="A5" s="4" t="s">
        <v>17</v>
      </c>
      <c r="B5" s="4">
        <f>B4*B3</f>
        <v>12.80115082235575</v>
      </c>
      <c r="C5" s="4"/>
      <c r="D5" s="4"/>
    </row>
    <row r="6" spans="1:5" x14ac:dyDescent="0.2">
      <c r="A6" s="4" t="s">
        <v>9</v>
      </c>
      <c r="B6" s="4">
        <v>63.590926524080402</v>
      </c>
      <c r="C6" s="4" t="s">
        <v>13</v>
      </c>
      <c r="D6" s="4"/>
    </row>
    <row r="7" spans="1:5" x14ac:dyDescent="0.2">
      <c r="A7" s="4" t="s">
        <v>10</v>
      </c>
      <c r="B7" s="4">
        <f>(B6-B5)/B6*100</f>
        <v>79.869532459936323</v>
      </c>
      <c r="C7" s="4"/>
      <c r="D7" s="4"/>
    </row>
    <row r="8" spans="1:5" x14ac:dyDescent="0.2">
      <c r="A8" s="4" t="s">
        <v>11</v>
      </c>
      <c r="B8" s="7">
        <v>81.274417557164199</v>
      </c>
      <c r="C8" s="4" t="s">
        <v>13</v>
      </c>
      <c r="D8" s="4"/>
    </row>
    <row r="9" spans="1:5" x14ac:dyDescent="0.2">
      <c r="A9" s="4" t="s">
        <v>12</v>
      </c>
      <c r="B9" s="4">
        <f>(B8-B5)/B8*100</f>
        <v>84.249470857970664</v>
      </c>
      <c r="C9" s="4"/>
      <c r="D9" s="4"/>
    </row>
    <row r="10" spans="1:5" x14ac:dyDescent="0.2">
      <c r="A10" s="4" t="s">
        <v>3</v>
      </c>
      <c r="B10" s="4">
        <v>29100</v>
      </c>
      <c r="C10" s="4" t="s">
        <v>4</v>
      </c>
      <c r="D10" s="4"/>
    </row>
    <row r="11" spans="1:5" x14ac:dyDescent="0.2">
      <c r="A11" s="4" t="s">
        <v>17</v>
      </c>
      <c r="B11" s="4">
        <f>B10*B3</f>
        <v>18.350418173918833</v>
      </c>
      <c r="C11" s="4"/>
      <c r="D11" s="4"/>
    </row>
    <row r="12" spans="1:5" x14ac:dyDescent="0.2">
      <c r="A12" s="4" t="s">
        <v>9</v>
      </c>
      <c r="B12" s="4">
        <v>65.668254270213893</v>
      </c>
      <c r="C12" s="4" t="s">
        <v>13</v>
      </c>
      <c r="D12" s="4"/>
    </row>
    <row r="13" spans="1:5" x14ac:dyDescent="0.2">
      <c r="A13" s="4" t="s">
        <v>10</v>
      </c>
      <c r="B13" s="4">
        <f>(B12-B11)/B12*100</f>
        <v>72.055876347176934</v>
      </c>
      <c r="C13" s="4"/>
      <c r="D13" s="4"/>
    </row>
    <row r="14" spans="1:5" x14ac:dyDescent="0.2">
      <c r="A14" s="4" t="s">
        <v>11</v>
      </c>
      <c r="B14" s="7">
        <v>83.270229999999998</v>
      </c>
      <c r="C14" s="4" t="s">
        <v>13</v>
      </c>
      <c r="D14" s="4"/>
    </row>
    <row r="15" spans="1:5" x14ac:dyDescent="0.2">
      <c r="A15" s="4" t="s">
        <v>12</v>
      </c>
      <c r="B15" s="4">
        <f>(B14-B11)/B14*100</f>
        <v>77.962810750109824</v>
      </c>
      <c r="C15" s="4"/>
      <c r="D15" s="4"/>
    </row>
    <row r="16" spans="1:5" x14ac:dyDescent="0.2">
      <c r="A16" s="4"/>
      <c r="B16" s="4"/>
      <c r="C16" s="4"/>
      <c r="D16" s="4"/>
    </row>
    <row r="17" spans="1:4" x14ac:dyDescent="0.2">
      <c r="A17" s="4"/>
      <c r="B17" s="4"/>
      <c r="C17" s="4"/>
      <c r="D17" s="4"/>
    </row>
    <row r="18" spans="1:4" x14ac:dyDescent="0.2">
      <c r="A18" s="4"/>
      <c r="B18" s="4"/>
      <c r="C18" s="4"/>
      <c r="D18"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48ABC-4251-D044-A6AA-7F223E52AB2A}">
  <dimension ref="A1:C21"/>
  <sheetViews>
    <sheetView zoomScale="125" workbookViewId="0">
      <selection activeCell="B21" sqref="B21"/>
    </sheetView>
  </sheetViews>
  <sheetFormatPr baseColWidth="10" defaultRowHeight="16" x14ac:dyDescent="0.2"/>
  <cols>
    <col min="1" max="1" width="34.5" style="5" customWidth="1"/>
    <col min="2" max="16384" width="10.83203125" style="5"/>
  </cols>
  <sheetData>
    <row r="1" spans="1:3" x14ac:dyDescent="0.2">
      <c r="A1" s="4" t="s">
        <v>8</v>
      </c>
      <c r="B1" s="4">
        <v>20300</v>
      </c>
      <c r="C1" s="4" t="s">
        <v>4</v>
      </c>
    </row>
    <row r="2" spans="1:3" x14ac:dyDescent="0.2">
      <c r="A2" s="4" t="s">
        <v>18</v>
      </c>
      <c r="B2" s="4">
        <f>'Equal per capita'!B5</f>
        <v>12.80115082235575</v>
      </c>
      <c r="C2" s="4"/>
    </row>
    <row r="3" spans="1:3" x14ac:dyDescent="0.2">
      <c r="A3" s="4" t="s">
        <v>19</v>
      </c>
      <c r="B3" s="4">
        <f>Grandfathering!B5</f>
        <v>26.966947368421053</v>
      </c>
      <c r="C3" s="4"/>
    </row>
    <row r="4" spans="1:3" x14ac:dyDescent="0.2">
      <c r="A4" s="4" t="s">
        <v>23</v>
      </c>
      <c r="B4" s="4">
        <f>'Population and overuse'!B2-('Population and overuse'!B3-'Population and overuse'!B2)</f>
        <v>-1.3646457237095539</v>
      </c>
      <c r="C4" s="4"/>
    </row>
    <row r="5" spans="1:3" x14ac:dyDescent="0.2">
      <c r="A5" s="4" t="s">
        <v>9</v>
      </c>
      <c r="B5" s="4">
        <v>63.590926524080402</v>
      </c>
      <c r="C5" s="4" t="s">
        <v>13</v>
      </c>
    </row>
    <row r="6" spans="1:3" x14ac:dyDescent="0.2">
      <c r="A6" s="4" t="s">
        <v>10</v>
      </c>
      <c r="B6" s="4">
        <f>(B5-B4)/B5*100</f>
        <v>102.14597553189103</v>
      </c>
      <c r="C6" s="4"/>
    </row>
    <row r="7" spans="1:3" x14ac:dyDescent="0.2">
      <c r="A7" s="4" t="s">
        <v>11</v>
      </c>
      <c r="B7" s="7">
        <v>81.274417557164199</v>
      </c>
      <c r="C7" s="4" t="s">
        <v>13</v>
      </c>
    </row>
    <row r="8" spans="1:3" x14ac:dyDescent="0.2">
      <c r="A8" s="4" t="s">
        <v>12</v>
      </c>
      <c r="B8" s="4">
        <f>(B7-B4)/B7*100</f>
        <v>101.6790593703729</v>
      </c>
      <c r="C8" s="4"/>
    </row>
    <row r="9" spans="1:3" x14ac:dyDescent="0.2">
      <c r="A9" s="4" t="s">
        <v>3</v>
      </c>
      <c r="B9" s="4">
        <v>29100</v>
      </c>
      <c r="C9" s="4" t="s">
        <v>4</v>
      </c>
    </row>
    <row r="10" spans="1:3" x14ac:dyDescent="0.2">
      <c r="A10" s="4" t="s">
        <v>18</v>
      </c>
      <c r="B10" s="4">
        <f>'Equal per capita'!B11</f>
        <v>18.350418173918833</v>
      </c>
      <c r="C10" s="4"/>
    </row>
    <row r="11" spans="1:3" x14ac:dyDescent="0.2">
      <c r="A11" s="4" t="s">
        <v>19</v>
      </c>
      <c r="B11" s="5">
        <f>Grandfathering!B11</f>
        <v>38.657052631578949</v>
      </c>
    </row>
    <row r="12" spans="1:3" x14ac:dyDescent="0.2">
      <c r="A12" s="4" t="s">
        <v>23</v>
      </c>
      <c r="B12" s="5">
        <f>B10-(B11-B10)</f>
        <v>-1.9562162837412842</v>
      </c>
    </row>
    <row r="13" spans="1:3" x14ac:dyDescent="0.2">
      <c r="A13" s="4" t="s">
        <v>9</v>
      </c>
      <c r="B13" s="4">
        <v>65.668254270213893</v>
      </c>
      <c r="C13" s="4" t="s">
        <v>13</v>
      </c>
    </row>
    <row r="14" spans="1:3" x14ac:dyDescent="0.2">
      <c r="A14" s="4" t="s">
        <v>10</v>
      </c>
      <c r="B14" s="4">
        <f>(B13-B12)/B13*100</f>
        <v>102.97893754825853</v>
      </c>
      <c r="C14" s="4"/>
    </row>
    <row r="15" spans="1:3" x14ac:dyDescent="0.2">
      <c r="A15" s="4" t="s">
        <v>11</v>
      </c>
      <c r="B15" s="7">
        <v>83.270229999999998</v>
      </c>
      <c r="C15" s="4" t="s">
        <v>13</v>
      </c>
    </row>
    <row r="16" spans="1:3" x14ac:dyDescent="0.2">
      <c r="A16" s="4" t="s">
        <v>12</v>
      </c>
      <c r="B16" s="4">
        <f>(B15-B12)/B15*100</f>
        <v>102.3492384778345</v>
      </c>
      <c r="C16" s="4"/>
    </row>
    <row r="21" spans="2:2" x14ac:dyDescent="0.2">
      <c r="B21" s="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285D1-636D-1244-A620-F2A1AF5A8F18}">
  <dimension ref="A1:B8"/>
  <sheetViews>
    <sheetView workbookViewId="0">
      <selection activeCell="B9" sqref="B9"/>
    </sheetView>
  </sheetViews>
  <sheetFormatPr baseColWidth="10" defaultRowHeight="16" x14ac:dyDescent="0.2"/>
  <cols>
    <col min="1" max="16384" width="10.83203125" style="2"/>
  </cols>
  <sheetData>
    <row r="1" spans="1:2" x14ac:dyDescent="0.2">
      <c r="A1" s="9" t="s">
        <v>27</v>
      </c>
    </row>
    <row r="2" spans="1:2" ht="18" x14ac:dyDescent="0.2">
      <c r="A2" s="9" t="s">
        <v>28</v>
      </c>
    </row>
    <row r="3" spans="1:2" x14ac:dyDescent="0.2">
      <c r="A3" s="2" t="s">
        <v>24</v>
      </c>
    </row>
    <row r="5" spans="1:2" x14ac:dyDescent="0.2">
      <c r="A5" s="1" t="s">
        <v>25</v>
      </c>
    </row>
    <row r="6" spans="1:2" x14ac:dyDescent="0.2">
      <c r="A6" s="2">
        <v>1</v>
      </c>
      <c r="B6" s="2" t="s">
        <v>26</v>
      </c>
    </row>
    <row r="7" spans="1:2" x14ac:dyDescent="0.2">
      <c r="A7" s="2">
        <v>2</v>
      </c>
      <c r="B7" s="2" t="s">
        <v>29</v>
      </c>
    </row>
    <row r="8" spans="1:2" x14ac:dyDescent="0.2">
      <c r="A8" s="2">
        <v>3</v>
      </c>
      <c r="B8" s="2"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Grandfathering</vt:lpstr>
      <vt:lpstr>Equal per capita</vt:lpstr>
      <vt:lpstr>Population and overuse</vt:lpstr>
      <vt:lpstr>Notes on CAT and CEP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Tong</dc:creator>
  <cp:lastModifiedBy>Microsoft Office User</cp:lastModifiedBy>
  <dcterms:created xsi:type="dcterms:W3CDTF">2020-07-13T05:46:45Z</dcterms:created>
  <dcterms:modified xsi:type="dcterms:W3CDTF">2020-09-10T09:03:20Z</dcterms:modified>
</cp:coreProperties>
</file>